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C4CA7B09-4710-4087-A4EE-45FF5C7C0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B18" i="1" a="1"/>
  <c r="B18" i="1" s="1"/>
  <c r="C18" i="1" a="1"/>
  <c r="C18" i="1" s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3" i="1" a="1"/>
  <c r="B13" i="1" s="1"/>
  <c r="C13" i="1" a="1"/>
  <c r="C13" i="1" s="1"/>
  <c r="E13" i="1"/>
  <c r="E14" i="1"/>
  <c r="B15" i="1" a="1"/>
  <c r="B15" i="1" s="1"/>
  <c r="C15" i="1" a="1"/>
  <c r="C15" i="1" s="1"/>
  <c r="E15" i="1"/>
  <c r="B16" i="1" a="1"/>
  <c r="B16" i="1" s="1"/>
  <c r="C16" i="1" a="1"/>
  <c r="C16" i="1" s="1"/>
  <c r="E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<sst xmlns="http://schemas.openxmlformats.org/spreadsheetml/2006/main" count="46" uniqueCount="36">
  <si>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</si>
  <si>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</si>
  <si>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</si>
  <si>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</si>
  <si>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</si>
  <si>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</si>
  <si>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</si>
  <si>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</si>
  <si>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</si>
  <si>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</si>
  <si>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</si>
  <si>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</si>
  <si>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</si>
  <si>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</si>
  <si>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</si>
  <si>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</si>
  <si>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</si>
  <si>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</si>
  <si>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</si>
  <si>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</si>
  <si>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</si>
  <si>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</si>
  <si>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TRGOVAČKI OBRT PAUN</t>
  </si>
  <si>
    <t>3222 MATERIJAL I SIROVINE</t>
  </si>
  <si>
    <t>TRGOVAČKI OBRT ELECTRIC</t>
  </si>
  <si>
    <t xml:space="preserve">3212 PRIJEVOZ </t>
  </si>
  <si>
    <t>TRGOVAČKI OBRT PAUN vl.Josip Ivanišević</t>
  </si>
  <si>
    <t>KONZUM PLUS D.O.O.</t>
  </si>
  <si>
    <t>Rujan 2024.g.</t>
  </si>
  <si>
    <t xml:space="preserve">3111 BRUTO PLAĆE ZA REDOVAN RAD  </t>
  </si>
  <si>
    <t>3132 DOPRINOSI ZA OBVEZNO ZDRAVSTVENO OSIGURANJE</t>
  </si>
  <si>
    <t>3295 NOVČANA NAKNADA POSLODAVCA ZBOG NEZAPOŠLJAVANJA OSOBA S INVALIDITETOM ZA</t>
  </si>
  <si>
    <t>KORZO -obrt-knjižara i papirnica</t>
  </si>
  <si>
    <t xml:space="preserve">Isplate putem Riznice Brodsko-posavske županije nalaze se na stranici: </t>
  </si>
  <si>
    <t>iTransparentnost</t>
  </si>
  <si>
    <t>DATUM.16.10.2024.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</si>
</sst>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</cellStyleXfs>
  <cellXfs count="43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  <xf numFmtId="0" fontId="36" fillId="0" borderId="0" xfId="52" applyFont="1" applyAlignment="1">
      <alignment horizontal="center" vertical="center" wrapText="1"/>
    </xf>
    <xf numFmtId="0" fontId="35" fillId="0" borderId="0" xfId="49" applyFont="1" applyAlignment="1">
      <alignment horizontal="center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Hiperveza 2" xfId="52" xr:uid="{A3C152CB-F2AA-45B8-B280-9A46FDF30202}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3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firstRowStripe" dxfId="30"/>
      <tableStyleElement type="firstColumnStripe" dxfId="29"/>
    </tableStyle>
    <tableStyle name="SIJEČANJ -style" pivot="0" count="4" xr9:uid="{5D96F440-FD2E-4A70-95B2-3E58E32D06E2}">
      <tableStyleElement type="headerRow" dxfId="28"/>
      <tableStyleElement type="totalRow" dxfId="27"/>
      <tableStyleElement type="firstRowStripe" dxfId="26"/>
      <tableStyleElement type="secondRowStripe" dxfId="25"/>
    </tableStyle>
    <tableStyle name="VELJAČA-style" pivot="0" count="4" xr9:uid="{050F1186-F11D-4198-A3EA-9ADE0CB550AE}">
      <tableStyleElement type="headerRow" dxfId="24"/>
      <tableStyleElement type="totalRow" dxfId="23"/>
      <tableStyleElement type="firstRowStripe" dxfId="22"/>
      <tableStyleElement type="secondRowStripe" dxfId="2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6" dataDxfId="11" totalsRowDxfId="10">
  <autoFilter ref="A6:E36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0"/>
  <sheetViews>
    <sheetView showGridLines="0" tabSelected="1" zoomScaleNormal="100" workbookViewId="0">
      <selection activeCell="A41" sqref="A4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4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6" t="s">
        <v>17</v>
      </c>
      <c r="B1" s="36"/>
      <c r="C1" s="36"/>
      <c r="D1" s="36"/>
      <c r="E1" s="36"/>
      <c r="F1" s="3"/>
    </row>
    <row r="2" spans="1:7" ht="37.5" customHeight="1" thickTop="1" x14ac:dyDescent="0.25">
      <c r="A2" s="37" t="s">
        <v>18</v>
      </c>
      <c r="B2" s="37"/>
      <c r="C2" s="21" t="s">
        <v>15</v>
      </c>
      <c r="D2" s="39" t="s">
        <v>20</v>
      </c>
      <c r="E2" s="39"/>
      <c r="F2" s="4"/>
    </row>
    <row r="3" spans="1:7" ht="47.25" customHeight="1" x14ac:dyDescent="0.25">
      <c r="A3" s="38" t="s">
        <v>19</v>
      </c>
      <c r="B3" s="38"/>
      <c r="C3" s="22" t="s">
        <v>16</v>
      </c>
      <c r="D3" s="40" t="s">
        <v>21</v>
      </c>
      <c r="E3" s="40"/>
      <c r="F3" s="4"/>
    </row>
    <row r="4" spans="1:7" ht="44.1" customHeight="1" x14ac:dyDescent="0.25">
      <c r="A4" s="13" t="s">
        <v>28</v>
      </c>
      <c r="B4" s="9"/>
      <c r="C4" s="9"/>
      <c r="D4" s="9"/>
      <c r="E4" s="9"/>
    </row>
    <row r="5" spans="1:7" ht="44.1" customHeight="1" x14ac:dyDescent="0.25">
      <c r="A5" s="35" t="s">
        <v>12</v>
      </c>
      <c r="B5" s="35"/>
      <c r="C5" s="35"/>
      <c r="D5" s="35"/>
      <c r="E5" s="35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5"/>
    </row>
    <row r="7" spans="1:7" s="2" customFormat="1" ht="33.75" customHeight="1" x14ac:dyDescent="0.25">
      <c r="A7" s="7" t="s">
        <v>2</v>
      </c>
      <c r="B7" s="10"/>
      <c r="C7" s="5"/>
      <c r="D7" s="11" t="s">
        <v>29</v>
      </c>
      <c r="E7" s="12">
        <v>112654.85</v>
      </c>
      <c r="G7" s="25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9</v>
      </c>
      <c r="E8" s="12">
        <v>0</v>
      </c>
      <c r="G8" s="25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>
        <v>0</v>
      </c>
      <c r="G9" s="25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25</v>
      </c>
      <c r="E10" s="12">
        <v>1319.1</v>
      </c>
      <c r="G10" s="25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1" t="s">
        <v>30</v>
      </c>
      <c r="E11" s="12">
        <v>18576.3</v>
      </c>
      <c r="G11" s="25"/>
    </row>
    <row r="12" spans="1:7" s="2" customFormat="1" ht="72" customHeight="1" x14ac:dyDescent="0.25">
      <c r="A12" s="7" t="s">
        <v>3</v>
      </c>
      <c r="B12" s="23">
        <v>18683136487</v>
      </c>
      <c r="C12" s="5" t="s">
        <v>1</v>
      </c>
      <c r="D12" s="11" t="s">
        <v>31</v>
      </c>
      <c r="E12" s="12">
        <v>336</v>
      </c>
      <c r="G12" s="25"/>
    </row>
    <row r="13" spans="1:7" s="2" customFormat="1" ht="40.5" customHeight="1" x14ac:dyDescent="0.25">
      <c r="A13" s="7" t="s">
        <v>2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>
        <f>436.88+441.44</f>
        <v>878.31999999999994</v>
      </c>
      <c r="G13" s="25"/>
    </row>
    <row r="14" spans="1:7" s="28" customFormat="1" ht="40.5" customHeight="1" x14ac:dyDescent="0.25">
      <c r="A14" s="30" t="s">
        <v>2</v>
      </c>
      <c r="B14" s="31"/>
      <c r="C14" s="32"/>
      <c r="D14" s="33" t="s">
        <v>13</v>
      </c>
      <c r="E14" s="34">
        <f>90+302.79+247.4+12</f>
        <v>652.19000000000005</v>
      </c>
      <c r="G14" s="29"/>
    </row>
    <row r="15" spans="1:7" s="2" customFormat="1" ht="40.5" hidden="1" customHeight="1" x14ac:dyDescent="0.25">
      <c r="A15" s="7" t="s">
        <v>24</v>
      </c>
      <c r="B15" s="10" t="str" cm="1">
        <f t="array" ref="B15">IFERROR(INDEX(#REF!,SMALL(IF(#REF!=rngInvoice,ROW(#REF!)-ROW(#REF!)), ROW(#REF!)), MATCH($B$6,#REF!, 0)),"")</f>
        <v/>
      </c>
      <c r="C15" s="5" t="str" cm="1">
        <f t="array" ref="C15">IFERROR(INDEX(#REF!,SMALL(IF(#REF!=rngInvoice,ROW(#REF!)-ROW(#REF!)), ROW(#REF!)), MATCH($C$6,#REF!, 0)),"")</f>
        <v/>
      </c>
      <c r="D15" s="5" t="s">
        <v>23</v>
      </c>
      <c r="E15" s="12">
        <f>31.2+101.98</f>
        <v>133.18</v>
      </c>
      <c r="G15" s="25"/>
    </row>
    <row r="16" spans="1:7" s="2" customFormat="1" ht="40.5" hidden="1" customHeight="1" x14ac:dyDescent="0.25">
      <c r="A16" s="7" t="s">
        <v>22</v>
      </c>
      <c r="B16" s="10" t="str" cm="1">
        <f t="array" ref="B16">IFERROR(INDEX(#REF!,SMALL(IF(#REF!=rngInvoice,ROW(#REF!)-ROW(#REF!)), ROW(#REF!)), MATCH($B$6,#REF!, 0)),"")</f>
        <v/>
      </c>
      <c r="C16" s="5" t="str" cm="1">
        <f t="array" ref="C16">IFERROR(INDEX(#REF!,SMALL(IF(#REF!=rngInvoice,ROW(#REF!)-ROW(#REF!)), ROW(#REF!)), MATCH($C$6,#REF!, 0)),"")</f>
        <v/>
      </c>
      <c r="D16" s="5" t="s">
        <v>23</v>
      </c>
      <c r="E16" s="12">
        <f>229.84+82.82+97.4+71.68+17.76+21.39</f>
        <v>520.89</v>
      </c>
      <c r="G16" s="25"/>
    </row>
    <row r="17" spans="1:7" s="2" customFormat="1" ht="40.5" customHeight="1" x14ac:dyDescent="0.25">
      <c r="A17" s="14" t="s">
        <v>26</v>
      </c>
      <c r="B17" s="10"/>
      <c r="C17" s="5"/>
      <c r="D17" s="11" t="s">
        <v>14</v>
      </c>
      <c r="E17" s="12">
        <v>15.28</v>
      </c>
      <c r="G17" s="25"/>
    </row>
    <row r="18" spans="1:7" s="2" customFormat="1" ht="40.5" customHeight="1" x14ac:dyDescent="0.25">
      <c r="A18" s="14" t="s">
        <v>32</v>
      </c>
      <c r="B18" s="10" t="str" cm="1">
        <f t="array" ref="B18">IFERROR(INDEX(#REF!,SMALL(IF(#REF!=rngInvoice,ROW(#REF!)-ROW(#REF!)), ROW(12:12)), MATCH($B$6,#REF!, 0)),"")</f>
        <v/>
      </c>
      <c r="C18" s="5" t="str" cm="1">
        <f t="array" ref="C18">IFERROR(INDEX(#REF!,SMALL(IF(#REF!=rngInvoice,ROW(#REF!)-ROW(#REF!)), ROW(12:12)), MATCH($C$6,#REF!, 0)),"")</f>
        <v/>
      </c>
      <c r="D18" s="11" t="s">
        <v>14</v>
      </c>
      <c r="E18" s="12">
        <v>11.61</v>
      </c>
      <c r="G18" s="25"/>
    </row>
    <row r="19" spans="1:7" s="2" customFormat="1" ht="33.950000000000003" customHeight="1" x14ac:dyDescent="0.25">
      <c r="A19" s="14" t="s">
        <v>27</v>
      </c>
      <c r="B19" s="10">
        <v>62226620908</v>
      </c>
      <c r="C19" s="5" t="s">
        <v>1</v>
      </c>
      <c r="D19" s="11" t="s">
        <v>14</v>
      </c>
      <c r="E19" s="12">
        <v>63.6</v>
      </c>
      <c r="G19" s="25"/>
    </row>
    <row r="20" spans="1:7" s="2" customFormat="1" ht="62.25" customHeight="1" x14ac:dyDescent="0.25">
      <c r="A20" s="7" t="s">
        <v>4</v>
      </c>
      <c r="B20" s="10"/>
      <c r="C20" s="5"/>
      <c r="D20" s="11"/>
      <c r="E20" s="12">
        <f>SUBTOTAL(9,E7:E19)</f>
        <v>134507.25</v>
      </c>
      <c r="G20" s="25"/>
    </row>
    <row r="21" spans="1:7" s="2" customFormat="1" ht="79.5" customHeight="1" x14ac:dyDescent="0.25">
      <c r="A21" s="7"/>
      <c r="B21" s="10"/>
      <c r="C21" s="5"/>
      <c r="D21" s="11"/>
      <c r="E21" s="12"/>
      <c r="G21" s="25"/>
    </row>
    <row r="22" spans="1:7" s="2" customFormat="1" ht="33.950000000000003" customHeight="1" x14ac:dyDescent="0.25">
      <c r="A22" s="7"/>
      <c r="B22" s="10"/>
      <c r="C22" s="5"/>
      <c r="D22" s="11"/>
      <c r="E22" s="12"/>
      <c r="G22" s="25"/>
    </row>
    <row r="23" spans="1:7" s="2" customFormat="1" ht="33.950000000000003" customHeight="1" x14ac:dyDescent="0.25">
      <c r="A23" s="7"/>
      <c r="B23" s="10"/>
      <c r="C23" s="5"/>
      <c r="D23" s="5"/>
      <c r="E23" s="12"/>
      <c r="G23" s="25"/>
    </row>
    <row r="24" spans="1:7" s="2" customFormat="1" ht="33.950000000000003" customHeight="1" x14ac:dyDescent="0.25">
      <c r="A24" s="7"/>
      <c r="B24" s="10"/>
      <c r="C24" s="5"/>
      <c r="D24" s="11"/>
      <c r="E24" s="12"/>
      <c r="G24" s="25"/>
    </row>
    <row r="25" spans="1:7" s="2" customFormat="1" ht="33.950000000000003" customHeight="1" x14ac:dyDescent="0.25">
      <c r="A25" s="7"/>
      <c r="B25" s="10"/>
      <c r="C25" s="5"/>
      <c r="D25" s="5"/>
      <c r="E25" s="12"/>
      <c r="G25" s="25"/>
    </row>
    <row r="26" spans="1:7" s="2" customFormat="1" ht="33.950000000000003" customHeight="1" x14ac:dyDescent="0.25">
      <c r="A26" s="7"/>
      <c r="B26" s="10"/>
      <c r="C26" s="5"/>
      <c r="D26" s="11"/>
      <c r="E26" s="12"/>
      <c r="G26" s="25"/>
    </row>
    <row r="27" spans="1:7" s="2" customFormat="1" ht="33.950000000000003" customHeight="1" x14ac:dyDescent="0.25">
      <c r="A27" s="7"/>
      <c r="B27" s="10"/>
      <c r="C27" s="5"/>
      <c r="D27" s="11"/>
      <c r="E27" s="12"/>
      <c r="G27" s="25"/>
    </row>
    <row r="28" spans="1:7" s="2" customFormat="1" ht="33.950000000000003" customHeight="1" x14ac:dyDescent="0.25">
      <c r="A28" s="7"/>
      <c r="B28" s="10"/>
      <c r="C28" s="5"/>
      <c r="D28" s="11"/>
      <c r="E28" s="12"/>
      <c r="G28" s="25"/>
    </row>
    <row r="29" spans="1:7" s="2" customFormat="1" ht="33.950000000000003" customHeight="1" x14ac:dyDescent="0.25">
      <c r="A29" s="7"/>
      <c r="B29" s="10"/>
      <c r="C29" s="5"/>
      <c r="D29" s="11"/>
      <c r="E29" s="12"/>
      <c r="G29" s="25"/>
    </row>
    <row r="30" spans="1:7" s="2" customFormat="1" ht="33.950000000000003" customHeight="1" x14ac:dyDescent="0.25">
      <c r="A30" s="7"/>
      <c r="B30" s="10"/>
      <c r="C30" s="5"/>
      <c r="D30" s="5"/>
      <c r="E30" s="12"/>
      <c r="G30" s="25"/>
    </row>
    <row r="31" spans="1:7" s="2" customFormat="1" ht="33.950000000000003" customHeight="1" x14ac:dyDescent="0.25">
      <c r="A31" s="7"/>
      <c r="B31" s="27"/>
      <c r="C31" s="5"/>
      <c r="D31" s="11"/>
      <c r="E31" s="12"/>
      <c r="G31" s="25"/>
    </row>
    <row r="32" spans="1:7" s="2" customFormat="1" ht="33.950000000000003" customHeight="1" x14ac:dyDescent="0.25">
      <c r="A32" s="7"/>
      <c r="B32" s="10"/>
      <c r="C32" s="5"/>
      <c r="D32" s="5"/>
      <c r="E32" s="12"/>
      <c r="G32" s="25"/>
    </row>
    <row r="33" spans="1:7" s="2" customFormat="1" ht="33.950000000000003" customHeight="1" x14ac:dyDescent="0.25">
      <c r="A33" s="7"/>
      <c r="B33" s="10"/>
      <c r="C33" s="5"/>
      <c r="D33" s="5"/>
      <c r="E33" s="12"/>
      <c r="G33" s="25"/>
    </row>
    <row r="34" spans="1:7" s="2" customFormat="1" ht="33.950000000000003" customHeight="1" x14ac:dyDescent="0.25">
      <c r="A34" s="7"/>
      <c r="B34" s="10"/>
      <c r="C34" s="5"/>
      <c r="D34" s="11"/>
      <c r="E34" s="12"/>
      <c r="G34" s="25"/>
    </row>
    <row r="35" spans="1:7" s="2" customFormat="1" ht="33.950000000000003" customHeight="1" x14ac:dyDescent="0.25">
      <c r="A35" s="7"/>
      <c r="B35" s="10"/>
      <c r="C35" s="5"/>
      <c r="D35" s="11"/>
      <c r="E35" s="12"/>
      <c r="G35" s="25"/>
    </row>
    <row r="36" spans="1:7" s="20" customFormat="1" ht="33.950000000000003" customHeight="1" x14ac:dyDescent="0.25">
      <c r="A36" s="16"/>
      <c r="B36" s="17"/>
      <c r="C36" s="18"/>
      <c r="D36" s="18"/>
      <c r="E36" s="19"/>
      <c r="G36" s="26"/>
    </row>
    <row r="38" spans="1:7" ht="33.950000000000003" customHeight="1" x14ac:dyDescent="0.25">
      <c r="A38" s="42" t="s">
        <v>33</v>
      </c>
    </row>
    <row r="39" spans="1:7" ht="33.950000000000003" customHeight="1" x14ac:dyDescent="0.25">
      <c r="A39" s="41" t="s">
        <v>34</v>
      </c>
    </row>
    <row r="40" spans="1:7" ht="33.950000000000003" customHeight="1" x14ac:dyDescent="0.25">
      <c r="A40" s="8" t="s">
        <v>35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7:D9 A11:D11 A20:C20 A21:D36 C12:D14 C15:C18 A12:A18 B15:B16 D15:D16 A19:D19">
    <cfRule type="expression" dxfId="20" priority="63">
      <formula>MOD(ROW(),2)=0</formula>
    </cfRule>
  </conditionalFormatting>
  <conditionalFormatting sqref="E7:E9 E11:E36">
    <cfRule type="expression" dxfId="19" priority="60">
      <formula>MOD(ROW(),2)=0</formula>
    </cfRule>
    <cfRule type="expression" dxfId="18" priority="61">
      <formula>MOD(ROW(),2)=1</formula>
    </cfRule>
  </conditionalFormatting>
  <conditionalFormatting sqref="A10:D10">
    <cfRule type="expression" dxfId="17" priority="44">
      <formula>MOD(ROW(),2)=0</formula>
    </cfRule>
  </conditionalFormatting>
  <conditionalFormatting sqref="E10">
    <cfRule type="expression" dxfId="16" priority="42">
      <formula>MOD(ROW(),2)=0</formula>
    </cfRule>
    <cfRule type="expression" dxfId="15" priority="43">
      <formula>MOD(ROW(),2)=1</formula>
    </cfRule>
  </conditionalFormatting>
  <conditionalFormatting sqref="D20">
    <cfRule type="expression" dxfId="14" priority="39">
      <formula>MOD(ROW(),2)=0</formula>
    </cfRule>
  </conditionalFormatting>
  <conditionalFormatting sqref="B17:B18">
    <cfRule type="expression" dxfId="13" priority="30">
      <formula>MOD(ROW(),2)=0</formula>
    </cfRule>
  </conditionalFormatting>
  <conditionalFormatting sqref="D17:D18">
    <cfRule type="expression" dxfId="12" priority="1">
      <formula>MOD(ROW(),2)=0</formula>
    </cfRule>
  </conditionalFormatting>
  <hyperlinks>
    <hyperlink ref="A39" r:id="rId1" xr:uid="{00000000-0004-0000-0800-000000000000}"/>
  </hyperlinks>
  <printOptions horizontalCentered="1"/>
  <pageMargins left="0.7" right="0.7" top="1" bottom="1" header="0.3" footer="0.3"/>
  <pageSetup paperSize="9" scale="56" fitToHeight="0" orientation="portrait" horizontalDpi="4294967293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2024-10-16T08:41:19Z</dcterms:modified>
</cp:coreProperties>
</file>