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ownloads\"/>
    </mc:Choice>
  </mc:AlternateContent>
  <xr:revisionPtr revIDLastSave="0" documentId="13_ncr:1_{36EC42DF-09A4-4B4E-A08D-2379EABAE8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JEČANJ " sheetId="1" r:id="rId1"/>
  </sheets>
  <definedNames>
    <definedName name="Br_fakture">#REF!</definedName>
    <definedName name="NazivTvrtke">'SIJEČANJ '!#REF!</definedName>
    <definedName name="PojedinostiOBrFakture">"PojedinostiOFakturi[Br fakture]"</definedName>
    <definedName name="rngInvoice">'SIJEČANJ '!#REF!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" i="1" l="1"/>
  <c r="E40" i="1"/>
  <c r="E17" i="1"/>
  <c r="E16" i="1"/>
  <c r="E11" i="1"/>
  <c r="E8" i="1"/>
  <c r="E7" i="1"/>
  <c r="E31" i="1"/>
  <c r="E23" i="1"/>
  <c r="E22" i="1"/>
  <c r="E15" i="1"/>
  <c r="C10" i="1" l="1" a="1"/>
  <c r="C10" i="1" s="1"/>
  <c r="B10" i="1" a="1"/>
  <c r="B10" i="1" s="1"/>
  <c r="B8" i="1" a="1"/>
  <c r="B8" i="1" s="1"/>
  <c r="C8" i="1" a="1"/>
  <c r="C8" i="1" s="1"/>
  <c r="B9" i="1" a="1"/>
  <c r="B9" i="1" s="1"/>
  <c r="C9" i="1" a="1"/>
  <c r="C9" i="1" s="1"/>
  <c r="B13" i="1" l="1" a="1"/>
  <c r="B13" i="1" s="1"/>
  <c r="C13" i="1" a="1"/>
  <c r="C13" i="1" s="1"/>
  <c r="B11" i="1" a="1"/>
  <c r="B11" i="1" s="1"/>
  <c r="C11" i="1" a="1"/>
  <c r="C11" i="1" s="1"/>
</calcChain>
</file>

<file path=xl/sharedStrings.xml><?xml version="1.0" encoding="utf-8"?>
<sst xmlns="http://schemas.openxmlformats.org/spreadsheetml/2006/main" count="106" uniqueCount="64">
  <si>
    <t>Siječanj 2024.g.</t>
  </si>
  <si>
    <t>Iznos</t>
  </si>
  <si>
    <t>ZAGREB</t>
  </si>
  <si>
    <t>OSIJEK</t>
  </si>
  <si>
    <t>VELIKA GORICA</t>
  </si>
  <si>
    <t>ZAPOSLENICI</t>
  </si>
  <si>
    <t>DRŽAVNI PRORAČUN RH</t>
  </si>
  <si>
    <t>3295 NOVČANA NAKNADA POSLODAVCA ZBOG NEZAPOŠLJAVANJA OSOBA S INVALIDITETOM ZA 12/23</t>
  </si>
  <si>
    <t>3212 PRIJEVOZ ZA 12/23</t>
  </si>
  <si>
    <t>UKUPNO</t>
  </si>
  <si>
    <t>3234 KOMUNALNE USLUGE</t>
  </si>
  <si>
    <t>HRVATSKI TELEKOM D.D.</t>
  </si>
  <si>
    <t>3223 ENERGIJA</t>
  </si>
  <si>
    <t>FINANCIJSKA AGENCIJA</t>
  </si>
  <si>
    <t>HEP-PLIN D.O.O.</t>
  </si>
  <si>
    <t>Naziv primatelja</t>
  </si>
  <si>
    <t>OIB primatelja</t>
  </si>
  <si>
    <t>Sjedište primatelja</t>
  </si>
  <si>
    <t>Vrsta rashoda i izdatka</t>
  </si>
  <si>
    <t>3114 PLAĆE ZA POSEBNE UVIJETE RADA</t>
  </si>
  <si>
    <t>3113 PLAĆE ZA PREKOVREMENI RAD</t>
  </si>
  <si>
    <t>3121 DOPRINOS NA BRUTO</t>
  </si>
  <si>
    <t>3121 OSTALI RASHODI ZA ZAPOSLENE</t>
  </si>
  <si>
    <t>INFORMACIJA O TROŠENJU SREDSTAVA</t>
  </si>
  <si>
    <t>3111 BRUTO PLAĆE ZA REDOVAN RAD  ZA 12/23</t>
  </si>
  <si>
    <t>3238 RAČUNALNE USLUGE</t>
  </si>
  <si>
    <t>3211 SLUŽBENA PUTOVANJA</t>
  </si>
  <si>
    <t>3221 UREDSKI MATERIJAL I OSTALI MATERIJALNI RASHODI</t>
  </si>
  <si>
    <t>T: Telefonski broj: 035/362-696</t>
  </si>
  <si>
    <t>F: Broj faksa: 035/362-695</t>
  </si>
  <si>
    <t>Naziv ustanove: INDUSTRIJSKO OBRTNIČKA ŠKOLA NOVA GRADIŠKA</t>
  </si>
  <si>
    <t>Adresa: LJUDEVITA GAJA BB</t>
  </si>
  <si>
    <t>Poštanski broj i grad: 35400 NOVA GRADIŠKA</t>
  </si>
  <si>
    <t>E-pošta: iosng@skole.hr</t>
  </si>
  <si>
    <t>Web-mjesto: https://skole.hr</t>
  </si>
  <si>
    <t>HP-HRVATSKA POŠTA</t>
  </si>
  <si>
    <t>3231 USLUGE TELEFONA,POŠTE I PRIJEVOZA</t>
  </si>
  <si>
    <t>TRGOVAČKI OBRT PAUN</t>
  </si>
  <si>
    <t>NOVA GRADIŠKA</t>
  </si>
  <si>
    <t>3293 REPREZENTACIJA</t>
  </si>
  <si>
    <t>COLOR TRGOVINA D.O.O.</t>
  </si>
  <si>
    <t>POŽEGA</t>
  </si>
  <si>
    <t>KONICA MINOLTA HRVATSKA</t>
  </si>
  <si>
    <t>3239 OSTALE USLUGE</t>
  </si>
  <si>
    <t>VODOVOD ZAPADNE SLAVONIJE D.O.O.</t>
  </si>
  <si>
    <t>MKM D.O.O.</t>
  </si>
  <si>
    <t>REŠETARI</t>
  </si>
  <si>
    <t>3222 MATERIJAL I SIROVINE</t>
  </si>
  <si>
    <t>NASTAVNI ZAVOD ZA JAVNO ZDRAVSTVO</t>
  </si>
  <si>
    <t>3236 ZDRAVSTVENE I VETERINARSKE USLUGE</t>
  </si>
  <si>
    <t>MARTEX D.O.O.</t>
  </si>
  <si>
    <t>TREND - INFO KNJIŽARA I PAPIRNICA</t>
  </si>
  <si>
    <t>HEP OPSKRBA D.O.O.</t>
  </si>
  <si>
    <t>GRAD NOVA GRADIŠKA</t>
  </si>
  <si>
    <t>VUKOVIĆ PRODUCTION D.D.</t>
  </si>
  <si>
    <t>JELUŠIĆ D.O.O.</t>
  </si>
  <si>
    <t>KAPTOL</t>
  </si>
  <si>
    <t>ŠKOLSKE NOVINE D.O.O.</t>
  </si>
  <si>
    <t xml:space="preserve">ODLAGALIŠTE D.O.O. </t>
  </si>
  <si>
    <t>Internet MALL D.O.O.</t>
  </si>
  <si>
    <t>HGSPOT GRUPA D.O.O.</t>
  </si>
  <si>
    <t xml:space="preserve">4227 UREĐAJI,STROJEVI I OPREMA ZA OSTALE NAMJENE </t>
  </si>
  <si>
    <t>OFFERTISSIMA D.O.O.</t>
  </si>
  <si>
    <t>LIDL HRVATSKA D.O.O.K.D.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</si>
</sst>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6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164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6" fillId="4" borderId="3" xfId="6" applyAlignment="1" applyProtection="1">
      <alignment horizontal="center" vertical="center" wrapText="1"/>
    </xf>
    <xf numFmtId="0" fontId="30" fillId="3" borderId="1" xfId="7" applyFont="1" applyBorder="1" applyAlignment="1">
      <alignment horizontal="left" vertical="center" wrapText="1"/>
    </xf>
    <xf numFmtId="0" fontId="30" fillId="3" borderId="0" xfId="7" applyFont="1" applyAlignment="1">
      <alignment horizontal="left" vertical="center" wrapText="1"/>
    </xf>
    <xf numFmtId="0" fontId="30" fillId="3" borderId="9" xfId="7" applyFont="1" applyBorder="1" applyAlignment="1">
      <alignment horizontal="center" vertical="center" wrapText="1"/>
    </xf>
    <xf numFmtId="0" fontId="30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0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9"/>
      <tableStyleElement type="headerRow" dxfId="28"/>
      <tableStyleElement type="totalRow" dxfId="27"/>
      <tableStyleElement type="firstColumn" dxfId="26"/>
      <tableStyleElement type="lastColumn" dxfId="25"/>
      <tableStyleElement type="firstRowStripe" dxfId="24"/>
      <tableStyleElement type="firstColumnStripe" dxfId="2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40" dataDxfId="22" totalsRowDxfId="21">
  <autoFilter ref="A6:E40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20" totalsRowDxfId="19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18" totalsRowDxfId="17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16" totalsRowDxfId="15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14" totalsRowDxfId="13"/>
    <tableColumn id="11" xr3:uid="{00000000-0010-0000-0000-00000B000000}" name="Iznos" totalsRowFunction="count" dataDxfId="12" totalsRowDxfId="11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40"/>
  <sheetViews>
    <sheetView showGridLines="0" tabSelected="1" topLeftCell="A31" zoomScaleNormal="100" workbookViewId="0">
      <selection activeCell="E25" sqref="E25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5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9" t="s">
        <v>30</v>
      </c>
      <c r="B1" s="29"/>
      <c r="C1" s="29"/>
      <c r="D1" s="29"/>
      <c r="E1" s="29"/>
      <c r="F1" s="3"/>
    </row>
    <row r="2" spans="1:7" ht="37.5" customHeight="1" thickTop="1" x14ac:dyDescent="0.25">
      <c r="A2" s="30" t="s">
        <v>31</v>
      </c>
      <c r="B2" s="30"/>
      <c r="C2" s="22" t="s">
        <v>28</v>
      </c>
      <c r="D2" s="32" t="s">
        <v>33</v>
      </c>
      <c r="E2" s="32"/>
      <c r="F2" s="4"/>
    </row>
    <row r="3" spans="1:7" ht="47.25" customHeight="1" x14ac:dyDescent="0.25">
      <c r="A3" s="31" t="s">
        <v>32</v>
      </c>
      <c r="B3" s="31"/>
      <c r="C3" s="23" t="s">
        <v>29</v>
      </c>
      <c r="D3" s="33" t="s">
        <v>34</v>
      </c>
      <c r="E3" s="33"/>
      <c r="F3" s="4"/>
    </row>
    <row r="4" spans="1:7" ht="44.1" customHeight="1" x14ac:dyDescent="0.25">
      <c r="A4" s="13" t="s">
        <v>0</v>
      </c>
      <c r="B4" s="9"/>
      <c r="C4" s="9"/>
      <c r="D4" s="9"/>
      <c r="E4" s="9"/>
    </row>
    <row r="5" spans="1:7" ht="44.1" customHeight="1" x14ac:dyDescent="0.25">
      <c r="A5" s="28" t="s">
        <v>23</v>
      </c>
      <c r="B5" s="28"/>
      <c r="C5" s="28"/>
      <c r="D5" s="28"/>
      <c r="E5" s="28"/>
    </row>
    <row r="6" spans="1:7" s="2" customFormat="1" ht="33.950000000000003" customHeight="1" x14ac:dyDescent="0.25">
      <c r="A6" s="6" t="s">
        <v>15</v>
      </c>
      <c r="B6" s="6" t="s">
        <v>16</v>
      </c>
      <c r="C6" s="6" t="s">
        <v>17</v>
      </c>
      <c r="D6" s="6" t="s">
        <v>18</v>
      </c>
      <c r="E6" s="6" t="s">
        <v>1</v>
      </c>
      <c r="G6" s="26"/>
    </row>
    <row r="7" spans="1:7" s="2" customFormat="1" ht="33.75" customHeight="1" x14ac:dyDescent="0.25">
      <c r="A7" s="7" t="s">
        <v>5</v>
      </c>
      <c r="B7" s="10"/>
      <c r="C7" s="5"/>
      <c r="D7" s="11" t="s">
        <v>24</v>
      </c>
      <c r="E7" s="12">
        <f>88509.73+2000</f>
        <v>90509.73</v>
      </c>
      <c r="G7" s="26"/>
    </row>
    <row r="8" spans="1:7" s="2" customFormat="1" ht="33.75" customHeight="1" x14ac:dyDescent="0.25">
      <c r="A8" s="7" t="s">
        <v>5</v>
      </c>
      <c r="B8" s="10" t="str">
        <f t="array" ref="B8">IFERROR(INDEX(#REF!,SMALL(IF(#REF!=rngInvoice,ROW(#REF!)-ROW(#REF!)), ROW(2:2)), MATCH($B$6,#REF!, 0)),"")</f>
        <v/>
      </c>
      <c r="C8" s="5" t="str">
        <f t="array" ref="C8">IFERROR(INDEX(#REF!,SMALL(IF(#REF!=rngInvoice,ROW(#REF!)-ROW(#REF!)), ROW(2:2)), MATCH($C$6,#REF!, 0)),"")</f>
        <v/>
      </c>
      <c r="D8" s="11" t="s">
        <v>19</v>
      </c>
      <c r="E8" s="12">
        <f>802.76+190.96</f>
        <v>993.72</v>
      </c>
      <c r="G8" s="26"/>
    </row>
    <row r="9" spans="1:7" s="2" customFormat="1" ht="33.75" customHeight="1" x14ac:dyDescent="0.25">
      <c r="A9" s="7" t="s">
        <v>5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11" t="s">
        <v>20</v>
      </c>
      <c r="E9" s="12">
        <v>295.72000000000003</v>
      </c>
      <c r="G9" s="26"/>
    </row>
    <row r="10" spans="1:7" s="2" customFormat="1" ht="33.75" customHeight="1" x14ac:dyDescent="0.25">
      <c r="A10" s="7" t="s">
        <v>5</v>
      </c>
      <c r="B10" s="10" t="str">
        <f t="array" ref="B10">IFERROR(INDEX(#REF!,SMALL(IF(#REF!=rngInvoice,ROW(#REF!)-ROW(#REF!)), ROW(1:1)), MATCH($B$6,#REF!, 0)),"")</f>
        <v/>
      </c>
      <c r="C10" s="5" t="str">
        <f t="array" ref="C10">IFERROR(INDEX(#REF!,SMALL(IF(#REF!=rngInvoice,ROW(#REF!)-ROW(#REF!)), ROW(1:1)), MATCH($C$6,#REF!, 0)),"")</f>
        <v/>
      </c>
      <c r="D10" s="5" t="s">
        <v>8</v>
      </c>
      <c r="E10" s="12">
        <v>2945.14</v>
      </c>
      <c r="G10" s="26"/>
    </row>
    <row r="11" spans="1:7" s="2" customFormat="1" ht="33.75" customHeight="1" x14ac:dyDescent="0.25">
      <c r="A11" s="7" t="s">
        <v>5</v>
      </c>
      <c r="B11" s="10" t="str">
        <f t="array" ref="B11">IFERROR(INDEX(#REF!,SMALL(IF(#REF!=rngInvoice,ROW(#REF!)-ROW(#REF!)), ROW(2:2)), MATCH($B$6,#REF!, 0)),"")</f>
        <v/>
      </c>
      <c r="C11" s="5" t="str">
        <f t="array" ref="C11">IFERROR(INDEX(#REF!,SMALL(IF(#REF!=rngInvoice,ROW(#REF!)-ROW(#REF!)), ROW(2:2)), MATCH($C$6,#REF!, 0)),"")</f>
        <v/>
      </c>
      <c r="D11" s="5" t="s">
        <v>21</v>
      </c>
      <c r="E11" s="12">
        <f>14541.01+330</f>
        <v>14871.01</v>
      </c>
      <c r="G11" s="26"/>
    </row>
    <row r="12" spans="1:7" s="2" customFormat="1" ht="72" customHeight="1" x14ac:dyDescent="0.25">
      <c r="A12" s="7" t="s">
        <v>6</v>
      </c>
      <c r="B12" s="24">
        <v>18683136487</v>
      </c>
      <c r="C12" s="5" t="s">
        <v>2</v>
      </c>
      <c r="D12" s="11" t="s">
        <v>7</v>
      </c>
      <c r="E12" s="12">
        <v>280</v>
      </c>
      <c r="G12" s="26"/>
    </row>
    <row r="13" spans="1:7" s="2" customFormat="1" ht="40.5" customHeight="1" x14ac:dyDescent="0.25">
      <c r="A13" s="7" t="s">
        <v>5</v>
      </c>
      <c r="B13" s="15" t="str">
        <f t="array" ref="B13">IFERROR(INDEX(#REF!,SMALL(IF(#REF!=rngInvoice,ROW(#REF!)-ROW(#REF!)), ROW(4:4)), MATCH($B$6,#REF!, 0)),"")</f>
        <v/>
      </c>
      <c r="C13" s="5" t="str">
        <f t="array" ref="C13">IFERROR(INDEX(#REF!,SMALL(IF(#REF!=rngInvoice,ROW(#REF!)-ROW(#REF!)), ROW(4:4)), MATCH($C$6,#REF!, 0)),"")</f>
        <v/>
      </c>
      <c r="D13" s="11" t="s">
        <v>22</v>
      </c>
      <c r="E13" s="12">
        <v>53.09</v>
      </c>
      <c r="G13" s="26"/>
    </row>
    <row r="14" spans="1:7" s="2" customFormat="1" ht="40.5" customHeight="1" x14ac:dyDescent="0.25">
      <c r="A14" s="7" t="s">
        <v>5</v>
      </c>
      <c r="B14" s="15"/>
      <c r="C14" s="5"/>
      <c r="D14" s="11" t="s">
        <v>26</v>
      </c>
      <c r="E14" s="12">
        <v>350.05</v>
      </c>
      <c r="G14" s="26"/>
    </row>
    <row r="15" spans="1:7" s="2" customFormat="1" ht="40.5" customHeight="1" x14ac:dyDescent="0.25">
      <c r="A15" s="7" t="s">
        <v>35</v>
      </c>
      <c r="B15" s="21">
        <v>87311810356</v>
      </c>
      <c r="C15" s="5" t="s">
        <v>4</v>
      </c>
      <c r="D15" s="5" t="s">
        <v>36</v>
      </c>
      <c r="E15" s="12">
        <f>0.09+17.89</f>
        <v>17.98</v>
      </c>
      <c r="G15" s="26"/>
    </row>
    <row r="16" spans="1:7" s="2" customFormat="1" ht="40.5" customHeight="1" x14ac:dyDescent="0.25">
      <c r="A16" s="7" t="s">
        <v>14</v>
      </c>
      <c r="B16" s="15">
        <v>41317489366</v>
      </c>
      <c r="C16" s="5" t="s">
        <v>3</v>
      </c>
      <c r="D16" s="5" t="s">
        <v>12</v>
      </c>
      <c r="E16" s="12">
        <f>270.93+6066.62</f>
        <v>6337.55</v>
      </c>
      <c r="G16" s="26"/>
    </row>
    <row r="17" spans="1:7" s="2" customFormat="1" ht="40.5" customHeight="1" x14ac:dyDescent="0.25">
      <c r="A17" s="7" t="s">
        <v>13</v>
      </c>
      <c r="B17" s="15">
        <v>85821130368</v>
      </c>
      <c r="C17" s="5" t="s">
        <v>2</v>
      </c>
      <c r="D17" s="5" t="s">
        <v>25</v>
      </c>
      <c r="E17" s="12">
        <f>16.18+1.66</f>
        <v>17.84</v>
      </c>
      <c r="G17" s="26"/>
    </row>
    <row r="18" spans="1:7" s="2" customFormat="1" ht="40.5" customHeight="1" x14ac:dyDescent="0.25">
      <c r="A18" s="7" t="s">
        <v>37</v>
      </c>
      <c r="B18" s="21">
        <v>527205644</v>
      </c>
      <c r="C18" s="5" t="s">
        <v>38</v>
      </c>
      <c r="D18" s="5" t="s">
        <v>39</v>
      </c>
      <c r="E18" s="12">
        <v>154.88999999999999</v>
      </c>
      <c r="G18" s="26"/>
    </row>
    <row r="19" spans="1:7" s="2" customFormat="1" ht="36.75" customHeight="1" x14ac:dyDescent="0.25">
      <c r="A19" s="7" t="s">
        <v>40</v>
      </c>
      <c r="B19" s="10">
        <v>44543107610</v>
      </c>
      <c r="C19" s="5" t="s">
        <v>41</v>
      </c>
      <c r="D19" s="11" t="s">
        <v>27</v>
      </c>
      <c r="E19" s="12">
        <v>55.14</v>
      </c>
      <c r="G19" s="26"/>
    </row>
    <row r="20" spans="1:7" s="2" customFormat="1" ht="33.75" customHeight="1" x14ac:dyDescent="0.25">
      <c r="A20" s="7" t="s">
        <v>42</v>
      </c>
      <c r="B20" s="10">
        <v>31697259786</v>
      </c>
      <c r="C20" s="5" t="s">
        <v>2</v>
      </c>
      <c r="D20" s="11" t="s">
        <v>43</v>
      </c>
      <c r="E20" s="12">
        <v>221.38</v>
      </c>
      <c r="G20" s="26"/>
    </row>
    <row r="21" spans="1:7" s="2" customFormat="1" ht="33.75" customHeight="1" x14ac:dyDescent="0.25">
      <c r="A21" s="7" t="s">
        <v>44</v>
      </c>
      <c r="B21" s="10">
        <v>71642681806</v>
      </c>
      <c r="C21" s="5" t="s">
        <v>38</v>
      </c>
      <c r="D21" s="11" t="s">
        <v>10</v>
      </c>
      <c r="E21" s="12">
        <v>218.4</v>
      </c>
      <c r="G21" s="26"/>
    </row>
    <row r="22" spans="1:7" s="2" customFormat="1" ht="33.75" customHeight="1" x14ac:dyDescent="0.25">
      <c r="A22" s="7" t="s">
        <v>45</v>
      </c>
      <c r="B22" s="10">
        <v>43616114716</v>
      </c>
      <c r="C22" s="5" t="s">
        <v>46</v>
      </c>
      <c r="D22" s="11" t="s">
        <v>47</v>
      </c>
      <c r="E22" s="12">
        <f>17.5+221.1</f>
        <v>238.6</v>
      </c>
      <c r="G22" s="26"/>
    </row>
    <row r="23" spans="1:7" s="2" customFormat="1" ht="48.75" customHeight="1" x14ac:dyDescent="0.25">
      <c r="A23" s="7" t="s">
        <v>37</v>
      </c>
      <c r="B23" s="10">
        <v>527205644</v>
      </c>
      <c r="C23" s="5" t="s">
        <v>38</v>
      </c>
      <c r="D23" s="11" t="s">
        <v>27</v>
      </c>
      <c r="E23" s="12">
        <f>466.48+6.6</f>
        <v>473.08000000000004</v>
      </c>
      <c r="G23" s="26"/>
    </row>
    <row r="24" spans="1:7" s="2" customFormat="1" ht="51.75" customHeight="1" x14ac:dyDescent="0.25">
      <c r="A24" s="7" t="s">
        <v>37</v>
      </c>
      <c r="B24" s="10">
        <v>527205644</v>
      </c>
      <c r="C24" s="5" t="s">
        <v>38</v>
      </c>
      <c r="D24" s="11" t="s">
        <v>47</v>
      </c>
      <c r="E24" s="12">
        <f>268.82+59.41+15.8+54.79+63.05+30.72</f>
        <v>492.59000000000003</v>
      </c>
      <c r="G24" s="26"/>
    </row>
    <row r="25" spans="1:7" s="2" customFormat="1" ht="33.950000000000003" customHeight="1" x14ac:dyDescent="0.25">
      <c r="A25" s="7" t="s">
        <v>48</v>
      </c>
      <c r="B25" s="10"/>
      <c r="C25" s="5"/>
      <c r="D25" s="11" t="s">
        <v>49</v>
      </c>
      <c r="E25" s="12">
        <v>87.6</v>
      </c>
      <c r="G25" s="26"/>
    </row>
    <row r="26" spans="1:7" s="2" customFormat="1" ht="33.950000000000003" customHeight="1" x14ac:dyDescent="0.25">
      <c r="A26" s="7" t="s">
        <v>50</v>
      </c>
      <c r="B26" s="10">
        <v>70059005746</v>
      </c>
      <c r="C26" s="5" t="s">
        <v>38</v>
      </c>
      <c r="D26" s="11" t="s">
        <v>27</v>
      </c>
      <c r="E26" s="12">
        <v>61.3</v>
      </c>
      <c r="G26" s="26"/>
    </row>
    <row r="27" spans="1:7" s="2" customFormat="1" ht="33.950000000000003" customHeight="1" x14ac:dyDescent="0.25">
      <c r="A27" s="14" t="s">
        <v>51</v>
      </c>
      <c r="B27" s="10">
        <v>35674830616</v>
      </c>
      <c r="C27" s="5" t="s">
        <v>38</v>
      </c>
      <c r="D27" s="11" t="s">
        <v>27</v>
      </c>
      <c r="E27" s="12">
        <v>84.28</v>
      </c>
      <c r="G27" s="26"/>
    </row>
    <row r="28" spans="1:7" s="2" customFormat="1" ht="33.950000000000003" customHeight="1" x14ac:dyDescent="0.25">
      <c r="A28" s="7" t="s">
        <v>50</v>
      </c>
      <c r="B28" s="10">
        <v>70059005746</v>
      </c>
      <c r="C28" s="5" t="s">
        <v>38</v>
      </c>
      <c r="D28" s="11" t="s">
        <v>27</v>
      </c>
      <c r="E28" s="12">
        <v>39.200000000000003</v>
      </c>
      <c r="G28" s="26"/>
    </row>
    <row r="29" spans="1:7" s="2" customFormat="1" ht="62.25" customHeight="1" x14ac:dyDescent="0.25">
      <c r="A29" s="7" t="s">
        <v>11</v>
      </c>
      <c r="B29" s="10">
        <v>81793146560</v>
      </c>
      <c r="C29" s="5" t="s">
        <v>2</v>
      </c>
      <c r="D29" s="5" t="s">
        <v>36</v>
      </c>
      <c r="E29" s="12">
        <v>66.5</v>
      </c>
      <c r="G29" s="26"/>
    </row>
    <row r="30" spans="1:7" s="2" customFormat="1" ht="79.5" customHeight="1" x14ac:dyDescent="0.25">
      <c r="A30" s="7" t="s">
        <v>53</v>
      </c>
      <c r="B30" s="10"/>
      <c r="C30" s="5" t="s">
        <v>38</v>
      </c>
      <c r="D30" s="11" t="s">
        <v>10</v>
      </c>
      <c r="E30" s="12">
        <v>930.49</v>
      </c>
      <c r="G30" s="26"/>
    </row>
    <row r="31" spans="1:7" s="2" customFormat="1" ht="33.950000000000003" customHeight="1" x14ac:dyDescent="0.25">
      <c r="A31" s="7" t="s">
        <v>54</v>
      </c>
      <c r="B31" s="10">
        <v>26900108342</v>
      </c>
      <c r="C31" s="5" t="s">
        <v>38</v>
      </c>
      <c r="D31" s="11" t="s">
        <v>27</v>
      </c>
      <c r="E31" s="12">
        <f>19.68+12.43</f>
        <v>32.11</v>
      </c>
      <c r="G31" s="26"/>
    </row>
    <row r="32" spans="1:7" s="2" customFormat="1" ht="33.950000000000003" customHeight="1" x14ac:dyDescent="0.25">
      <c r="A32" s="7" t="s">
        <v>55</v>
      </c>
      <c r="B32" s="10">
        <v>9427956589</v>
      </c>
      <c r="C32" s="5" t="s">
        <v>56</v>
      </c>
      <c r="D32" s="5" t="s">
        <v>27</v>
      </c>
      <c r="E32" s="12">
        <v>79.38</v>
      </c>
      <c r="G32" s="26"/>
    </row>
    <row r="33" spans="1:7" s="2" customFormat="1" ht="33.950000000000003" customHeight="1" x14ac:dyDescent="0.25">
      <c r="A33" s="7" t="s">
        <v>57</v>
      </c>
      <c r="B33" s="10">
        <v>24796394086</v>
      </c>
      <c r="C33" s="5" t="s">
        <v>2</v>
      </c>
      <c r="D33" s="5" t="s">
        <v>27</v>
      </c>
      <c r="E33" s="12">
        <v>55</v>
      </c>
      <c r="G33" s="26"/>
    </row>
    <row r="34" spans="1:7" s="2" customFormat="1" ht="33.950000000000003" customHeight="1" x14ac:dyDescent="0.25">
      <c r="A34" s="7" t="s">
        <v>58</v>
      </c>
      <c r="B34" s="10">
        <v>97575612726</v>
      </c>
      <c r="C34" s="5" t="s">
        <v>38</v>
      </c>
      <c r="D34" s="5" t="s">
        <v>10</v>
      </c>
      <c r="E34" s="12">
        <v>74.510000000000005</v>
      </c>
      <c r="G34" s="26"/>
    </row>
    <row r="35" spans="1:7" s="2" customFormat="1" ht="33.950000000000003" customHeight="1" x14ac:dyDescent="0.25">
      <c r="A35" s="7" t="s">
        <v>59</v>
      </c>
      <c r="B35" s="10">
        <v>91380369083</v>
      </c>
      <c r="C35" s="5" t="s">
        <v>2</v>
      </c>
      <c r="D35" s="5" t="s">
        <v>27</v>
      </c>
      <c r="E35" s="12">
        <v>60.57</v>
      </c>
      <c r="G35" s="26"/>
    </row>
    <row r="36" spans="1:7" s="2" customFormat="1" ht="33.950000000000003" customHeight="1" x14ac:dyDescent="0.25">
      <c r="A36" s="7" t="s">
        <v>60</v>
      </c>
      <c r="B36" s="10">
        <v>65553879500</v>
      </c>
      <c r="C36" s="5" t="s">
        <v>2</v>
      </c>
      <c r="D36" s="5" t="s">
        <v>61</v>
      </c>
      <c r="E36" s="12">
        <v>1109</v>
      </c>
      <c r="G36" s="26"/>
    </row>
    <row r="37" spans="1:7" s="2" customFormat="1" ht="33.950000000000003" customHeight="1" x14ac:dyDescent="0.25">
      <c r="A37" s="7" t="s">
        <v>62</v>
      </c>
      <c r="B37" s="10">
        <v>643859701</v>
      </c>
      <c r="C37" s="5" t="s">
        <v>38</v>
      </c>
      <c r="D37" s="5" t="s">
        <v>27</v>
      </c>
      <c r="E37" s="12">
        <v>18.3</v>
      </c>
      <c r="G37" s="26"/>
    </row>
    <row r="38" spans="1:7" s="2" customFormat="1" ht="33.950000000000003" customHeight="1" x14ac:dyDescent="0.25">
      <c r="A38" s="7" t="s">
        <v>63</v>
      </c>
      <c r="B38" s="10">
        <v>66089976432</v>
      </c>
      <c r="C38" s="5" t="s">
        <v>4</v>
      </c>
      <c r="D38" s="5" t="s">
        <v>27</v>
      </c>
      <c r="E38" s="12">
        <v>15.91</v>
      </c>
      <c r="G38" s="26"/>
    </row>
    <row r="39" spans="1:7" s="2" customFormat="1" ht="33.950000000000003" customHeight="1" x14ac:dyDescent="0.25">
      <c r="A39" s="7" t="s">
        <v>52</v>
      </c>
      <c r="B39" s="10">
        <v>63073332379</v>
      </c>
      <c r="C39" s="5" t="s">
        <v>2</v>
      </c>
      <c r="D39" s="5" t="s">
        <v>12</v>
      </c>
      <c r="E39" s="12">
        <v>1753.42</v>
      </c>
      <c r="G39" s="26"/>
    </row>
    <row r="40" spans="1:7" s="20" customFormat="1" ht="33.950000000000003" customHeight="1" x14ac:dyDescent="0.25">
      <c r="A40" s="16" t="s">
        <v>9</v>
      </c>
      <c r="B40" s="17"/>
      <c r="C40" s="18"/>
      <c r="D40" s="18"/>
      <c r="E40" s="19">
        <f>SUM(E7:E39)</f>
        <v>122993.48000000001</v>
      </c>
      <c r="G40" s="27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A20:C22 D15 A19:D19 A7:D9 A11:D11 A29:C29 A12:A14 C12:D14 A16:A18 C16:D18 A23:D28 A30:D40">
    <cfRule type="expression" dxfId="0" priority="25">
      <formula>MOD(ROW(),2)=0</formula>
    </cfRule>
  </conditionalFormatting>
  <conditionalFormatting sqref="E7:E9 E11:E22 E24:E40">
    <cfRule type="expression" dxfId="10" priority="22">
      <formula>MOD(ROW(),2)=0</formula>
    </cfRule>
    <cfRule type="expression" dxfId="9" priority="23">
      <formula>MOD(ROW(),2)=1</formula>
    </cfRule>
  </conditionalFormatting>
  <conditionalFormatting sqref="E23">
    <cfRule type="expression" dxfId="8" priority="11">
      <formula>MOD(ROW(),2)=0</formula>
    </cfRule>
    <cfRule type="expression" dxfId="7" priority="12">
      <formula>MOD(ROW(),2)=1</formula>
    </cfRule>
  </conditionalFormatting>
  <conditionalFormatting sqref="C15 A15">
    <cfRule type="expression" dxfId="6" priority="7">
      <formula>MOD(ROW(),2)=0</formula>
    </cfRule>
  </conditionalFormatting>
  <conditionalFormatting sqref="A10:D10">
    <cfRule type="expression" dxfId="5" priority="6">
      <formula>MOD(ROW(),2)=0</formula>
    </cfRule>
  </conditionalFormatting>
  <conditionalFormatting sqref="E10">
    <cfRule type="expression" dxfId="4" priority="4">
      <formula>MOD(ROW(),2)=0</formula>
    </cfRule>
    <cfRule type="expression" dxfId="3" priority="5">
      <formula>MOD(ROW(),2)=1</formula>
    </cfRule>
  </conditionalFormatting>
  <conditionalFormatting sqref="D20:D22">
    <cfRule type="expression" dxfId="2" priority="3">
      <formula>MOD(ROW(),2)=0</formula>
    </cfRule>
  </conditionalFormatting>
  <conditionalFormatting sqref="D29">
    <cfRule type="expression" dxfId="1" priority="1">
      <formula>MOD(ROW(),2)=0</formula>
    </cfRule>
  </conditionalFormatting>
  <printOptions horizontalCentered="1"/>
  <pageMargins left="0.7" right="0.7" top="1" bottom="1" header="0.3" footer="0.3"/>
  <pageSetup paperSize="9" scale="56" fitToHeight="0" orientation="portrait" horizontalDpi="4294967293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Racunovodstvo</cp:lastModifiedBy>
  <cp:lastPrinted>2024-02-19T11:08:27Z</cp:lastPrinted>
  <dcterms:created xsi:type="dcterms:W3CDTF">2016-11-01T03:33:07Z</dcterms:created>
  <dcterms:modified xsi:type="dcterms:W3CDTF">2024-02-19T11:09:22Z</dcterms:modified>
</cp:coreProperties>
</file>